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629"/>
  <workbookPr autoCompressPictures="0"/>
  <bookViews>
    <workbookView xWindow="3720" yWindow="440" windowWidth="25600" windowHeight="14680" tabRatio="500" activeTab="1"/>
  </bookViews>
  <sheets>
    <sheet name="01说明" sheetId="1" r:id="rId1"/>
    <sheet name="02TCO计算（MaxCompute按CU预付费）" sheetId="2" r:id="rId2"/>
  </sheets>
  <calcPr calcId="140001" concurrentCalc="0"/>
  <customWorkbookViews>
    <customWorkbookView name="Microsoft Office 用户 - 个人视图" guid="{198E687A-24A7-3945-9FB5-5A067C8D4E7B}" mergeInterval="0" personalView="1" windowWidth="1280" windowHeight="561" tabRatio="500" activeSheetId="2"/>
  </customWorkbookViews>
  <fileRecoveryPr repairLoad="1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5" i="2" l="1"/>
  <c r="B6" i="2"/>
  <c r="C5" i="2"/>
  <c r="C6" i="2"/>
  <c r="D5" i="2"/>
  <c r="D6" i="2"/>
  <c r="G6" i="2"/>
  <c r="G9" i="2"/>
  <c r="G12" i="2"/>
  <c r="G13" i="2"/>
  <c r="G15" i="2"/>
  <c r="G16" i="2"/>
  <c r="G14" i="2"/>
  <c r="G17" i="2"/>
</calcChain>
</file>

<file path=xl/sharedStrings.xml><?xml version="1.0" encoding="utf-8"?>
<sst xmlns="http://schemas.openxmlformats.org/spreadsheetml/2006/main" count="33" uniqueCount="33">
  <si>
    <t>1 CU</t>
  </si>
  <si>
    <t>4GB</t>
  </si>
  <si>
    <t>1 CPU</t>
  </si>
  <si>
    <t>150元/月</t>
  </si>
  <si>
    <t>存储计费标准</t>
    <rPh sb="0" eb="1">
      <t>cun'chu</t>
    </rPh>
    <rPh sb="2" eb="3">
      <t>ji'fei</t>
    </rPh>
    <rPh sb="4" eb="5">
      <t>biao'zhun</t>
    </rPh>
    <phoneticPr fontId="3" type="noConversion"/>
  </si>
  <si>
    <t>计算计费标准：按CU预计费</t>
    <rPh sb="0" eb="1">
      <t>ji'suan</t>
    </rPh>
    <rPh sb="2" eb="3">
      <t>ji'fei</t>
    </rPh>
    <rPh sb="4" eb="5">
      <t>biao'zhun</t>
    </rPh>
    <rPh sb="7" eb="8">
      <t>an</t>
    </rPh>
    <rPh sb="10" eb="11">
      <t>yu</t>
    </rPh>
    <rPh sb="11" eb="12">
      <t>ji'fei</t>
    </rPh>
    <phoneticPr fontId="3" type="noConversion"/>
  </si>
  <si>
    <t>价格</t>
  </si>
  <si>
    <t>外网下载价格</t>
  </si>
  <si>
    <t>0.8元/GB</t>
  </si>
  <si>
    <t>计费项</t>
    <phoneticPr fontId="3" type="noConversion"/>
  </si>
  <si>
    <t>下载计费标准</t>
    <rPh sb="4" eb="5">
      <t>biao'zhun</t>
    </rPh>
    <phoneticPr fontId="3" type="noConversion"/>
  </si>
  <si>
    <t>用户预计存储量（GB）</t>
    <rPh sb="0" eb="1">
      <t>yong'hu</t>
    </rPh>
    <rPh sb="2" eb="3">
      <t>yu'ji</t>
    </rPh>
    <rPh sb="4" eb="5">
      <t>cun'chu'liang</t>
    </rPh>
    <phoneticPr fontId="3" type="noConversion"/>
  </si>
  <si>
    <t>用户预计CU数量</t>
    <rPh sb="0" eb="1">
      <t>yong'hu</t>
    </rPh>
    <rPh sb="2" eb="3">
      <t>yu'ji</t>
    </rPh>
    <rPh sb="6" eb="7">
      <t>shu'liang</t>
    </rPh>
    <phoneticPr fontId="3" type="noConversion"/>
  </si>
  <si>
    <t>用户预计下载数量（GB）/月</t>
    <rPh sb="0" eb="1">
      <t>yong'hu</t>
    </rPh>
    <rPh sb="2" eb="3">
      <t>yu'ji</t>
    </rPh>
    <rPh sb="4" eb="5">
      <t>xia'zai</t>
    </rPh>
    <rPh sb="6" eb="7">
      <t>shu'liang</t>
    </rPh>
    <rPh sb="13" eb="14">
      <t>yue</t>
    </rPh>
    <phoneticPr fontId="3" type="noConversion"/>
  </si>
  <si>
    <t>阶梯计费/天</t>
    <rPh sb="0" eb="1">
      <t>jie'ti</t>
    </rPh>
    <rPh sb="2" eb="3">
      <t>ji'fei</t>
    </rPh>
    <rPh sb="5" eb="6">
      <t>tian</t>
    </rPh>
    <phoneticPr fontId="3" type="noConversion"/>
  </si>
  <si>
    <t>阶梯计费量GB</t>
    <rPh sb="0" eb="1">
      <t>jie'ti</t>
    </rPh>
    <rPh sb="2" eb="3">
      <t>ji'fei</t>
    </rPh>
    <rPh sb="4" eb="5">
      <t>liang</t>
    </rPh>
    <phoneticPr fontId="3" type="noConversion"/>
  </si>
  <si>
    <t>基础价格
元/GB/天</t>
    <phoneticPr fontId="3" type="noConversion"/>
  </si>
  <si>
    <t>存储元/月</t>
    <rPh sb="0" eb="1">
      <t>cun'chu</t>
    </rPh>
    <rPh sb="2" eb="3">
      <t>yuan</t>
    </rPh>
    <rPh sb="4" eb="5">
      <t>yue</t>
    </rPh>
    <phoneticPr fontId="3" type="noConversion"/>
  </si>
  <si>
    <t>计算元/月</t>
    <rPh sb="0" eb="1">
      <t>ji'suan</t>
    </rPh>
    <rPh sb="2" eb="3">
      <t>yuan</t>
    </rPh>
    <rPh sb="4" eb="5">
      <t>yue</t>
    </rPh>
    <phoneticPr fontId="3" type="noConversion"/>
  </si>
  <si>
    <t>下载元/月</t>
    <rPh sb="0" eb="1">
      <t>xia'zai</t>
    </rPh>
    <rPh sb="2" eb="3">
      <t>yuan</t>
    </rPh>
    <rPh sb="4" eb="5">
      <t>yue</t>
    </rPh>
    <phoneticPr fontId="3" type="noConversion"/>
  </si>
  <si>
    <t>Item</t>
    <phoneticPr fontId="3" type="noConversion"/>
  </si>
  <si>
    <t>资源定义</t>
    <phoneticPr fontId="3" type="noConversion"/>
  </si>
  <si>
    <t>内存</t>
    <phoneticPr fontId="3" type="noConversion"/>
  </si>
  <si>
    <t>CPU</t>
    <phoneticPr fontId="3" type="noConversion"/>
  </si>
  <si>
    <t>售价</t>
    <phoneticPr fontId="3" type="noConversion"/>
  </si>
  <si>
    <t>备注：只需在橙色背景框内输入用户容量规划数据即可。</t>
    <rPh sb="0" eb="1">
      <t>bei'zhu</t>
    </rPh>
    <rPh sb="3" eb="4">
      <t>zhi'xu'zai</t>
    </rPh>
    <rPh sb="6" eb="7">
      <t>cheng'se</t>
    </rPh>
    <rPh sb="8" eb="9">
      <t>bei'jing</t>
    </rPh>
    <rPh sb="10" eb="11">
      <t>kuang</t>
    </rPh>
    <rPh sb="11" eb="12">
      <t>nei</t>
    </rPh>
    <rPh sb="12" eb="13">
      <t>shu'ru</t>
    </rPh>
    <rPh sb="14" eb="15">
      <t>yong'hu</t>
    </rPh>
    <rPh sb="16" eb="17">
      <t>rong'liang</t>
    </rPh>
    <rPh sb="18" eb="19">
      <t>gui'hua</t>
    </rPh>
    <rPh sb="20" eb="21">
      <t>shu'ju</t>
    </rPh>
    <rPh sb="22" eb="23">
      <t>ji'ke</t>
    </rPh>
    <phoneticPr fontId="3" type="noConversion"/>
  </si>
  <si>
    <t>TCO/小时（元）</t>
    <rPh sb="4" eb="5">
      <t>xiao'shi</t>
    </rPh>
    <phoneticPr fontId="3" type="noConversion"/>
  </si>
  <si>
    <t>TCO/月/TB（元）</t>
    <rPh sb="4" eb="5">
      <t>yue</t>
    </rPh>
    <phoneticPr fontId="3" type="noConversion"/>
  </si>
  <si>
    <t>月费用（目录价）预计（元）</t>
    <rPh sb="0" eb="1">
      <t>yue'fei'yongyu'jiyuan</t>
    </rPh>
    <phoneticPr fontId="3" type="noConversion"/>
  </si>
  <si>
    <t>大于10TB部分
元/GB/天</t>
    <phoneticPr fontId="3" type="noConversion"/>
  </si>
  <si>
    <t>大于100TB部分
元/GB/天</t>
    <phoneticPr fontId="3" type="noConversion"/>
  </si>
  <si>
    <t>年费用TCO预计（元）</t>
    <rPh sb="0" eb="1">
      <t>nian</t>
    </rPh>
    <rPh sb="6" eb="7">
      <t>yu'ji</t>
    </rPh>
    <rPh sb="9" eb="10">
      <t>yuan</t>
    </rPh>
    <phoneticPr fontId="3" type="noConversion"/>
  </si>
  <si>
    <t>TCO/小时/TB（元）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</si>
</sst>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4" x14ac:knownFonts="1">
    <font>
      <sz val="12"/>
      <color theme="1"/>
      <name val="DengXian"/>
      <family val="2"/>
      <charset val="134"/>
      <scheme val="minor"/>
    </font>
    <font>
      <sz val="14"/>
      <color rgb="FF006666"/>
      <name val="Consolas"/>
      <family val="2"/>
    </font>
    <font>
      <sz val="14"/>
      <color rgb="FF666600"/>
      <name val="Consolas"/>
      <family val="2"/>
    </font>
    <font>
      <sz val="9"/>
      <name val="DengXian"/>
      <family val="2"/>
      <charset val="134"/>
      <scheme val="minor"/>
    </font>
    <font>
      <b/>
      <sz val="14"/>
      <color rgb="FF333333"/>
      <name val="微软雅黑"/>
      <family val="3"/>
      <charset val="134"/>
    </font>
    <font>
      <sz val="14"/>
      <color rgb="FF333333"/>
      <name val="微软雅黑"/>
      <family val="3"/>
      <charset val="134"/>
    </font>
    <font>
      <b/>
      <sz val="12"/>
      <color rgb="FF333333"/>
      <name val="微软雅黑"/>
      <family val="3"/>
      <charset val="134"/>
    </font>
    <font>
      <sz val="12"/>
      <color rgb="FF333333"/>
      <name val="微软雅黑"/>
      <family val="3"/>
      <charset val="134"/>
    </font>
    <font>
      <sz val="16"/>
      <color theme="1"/>
      <name val="DengXian"/>
      <family val="2"/>
      <charset val="134"/>
      <scheme val="minor"/>
    </font>
    <font>
      <sz val="16"/>
      <color theme="1"/>
      <name val="微软雅黑"/>
      <family val="3"/>
      <charset val="134"/>
    </font>
    <font>
      <sz val="12"/>
      <color theme="1"/>
      <name val="微软雅黑"/>
      <family val="3"/>
      <charset val="134"/>
    </font>
    <font>
      <sz val="22"/>
      <color theme="1"/>
      <name val="DengXian"/>
      <family val="2"/>
      <charset val="134"/>
      <scheme val="minor"/>
    </font>
    <font>
      <b/>
      <sz val="12"/>
      <color theme="1"/>
      <name val="微软雅黑"/>
      <family val="3"/>
      <charset val="134"/>
    </font>
    <font>
      <sz val="10"/>
      <color rgb="FF333333"/>
      <name val="微软雅黑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9" fontId="1" fillId="0" borderId="0" xfId="0" applyNumberFormat="1" applyFont="1"/>
    <xf numFmtId="49" fontId="2" fillId="0" borderId="0" xfId="0" applyNumberFormat="1" applyFont="1"/>
    <xf numFmtId="0" fontId="4" fillId="0" borderId="0" xfId="0" applyFont="1"/>
    <xf numFmtId="0" fontId="5" fillId="0" borderId="0" xfId="0" applyFont="1"/>
    <xf numFmtId="176" fontId="0" fillId="0" borderId="0" xfId="0" applyNumberFormat="1"/>
    <xf numFmtId="0" fontId="0" fillId="0" borderId="1" xfId="0" applyBorder="1"/>
    <xf numFmtId="0" fontId="7" fillId="0" borderId="1" xfId="0" applyFont="1" applyBorder="1" applyAlignment="1">
      <alignment vertical="center"/>
    </xf>
    <xf numFmtId="177" fontId="0" fillId="0" borderId="0" xfId="0" applyNumberFormat="1"/>
    <xf numFmtId="0" fontId="7" fillId="0" borderId="1" xfId="0" applyFont="1" applyBorder="1" applyAlignment="1">
      <alignment horizontal="right" vertical="center"/>
    </xf>
    <xf numFmtId="0" fontId="11" fillId="0" borderId="0" xfId="0" applyFont="1"/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4" borderId="6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1" xfId="0" applyFill="1" applyBorder="1"/>
    <xf numFmtId="38" fontId="12" fillId="5" borderId="1" xfId="0" applyNumberFormat="1" applyFont="1" applyFill="1" applyBorder="1"/>
    <xf numFmtId="0" fontId="11" fillId="4" borderId="1" xfId="0" applyFont="1" applyFill="1" applyBorder="1"/>
    <xf numFmtId="0" fontId="10" fillId="4" borderId="1" xfId="0" applyFont="1" applyFill="1" applyBorder="1"/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38" fontId="10" fillId="3" borderId="1" xfId="0" applyNumberFormat="1" applyFont="1" applyFill="1" applyBorder="1" applyProtection="1">
      <protection locked="0"/>
    </xf>
    <xf numFmtId="177" fontId="10" fillId="3" borderId="1" xfId="0" applyNumberFormat="1" applyFont="1" applyFill="1" applyBorder="1" applyProtection="1">
      <protection locked="0"/>
    </xf>
    <xf numFmtId="40" fontId="9" fillId="6" borderId="1" xfId="0" applyNumberFormat="1" applyFont="1" applyFill="1" applyBorder="1"/>
    <xf numFmtId="0" fontId="9" fillId="2" borderId="2" xfId="0" applyFont="1" applyFill="1" applyBorder="1" applyAlignment="1">
      <alignment vertic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9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38" fontId="7" fillId="0" borderId="1" xfId="0" applyNumberFormat="1" applyFont="1" applyBorder="1" applyAlignment="1">
      <alignment vertical="center"/>
    </xf>
  </cellXfs>
  <cellStyles count="1">
    <cellStyle name="普通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H21"/>
  <sheetViews>
    <sheetView workbookViewId="0">
      <selection activeCell="E17" sqref="E17"/>
    </sheetView>
  </sheetViews>
  <sheetFormatPr baseColWidth="10" defaultRowHeight="13" x14ac:dyDescent="0"/>
  <cols>
    <col min="5" max="5" width="23.85546875" customWidth="1"/>
  </cols>
  <sheetData>
    <row r="6" spans="5:8" ht="17">
      <c r="E6" s="2"/>
    </row>
    <row r="7" spans="5:8" ht="17">
      <c r="E7" s="3"/>
    </row>
    <row r="8" spans="5:8" ht="17">
      <c r="E8" s="3"/>
    </row>
    <row r="15" spans="5:8" ht="20">
      <c r="E15" s="4"/>
      <c r="F15" s="4"/>
      <c r="G15" s="4"/>
      <c r="H15" s="4"/>
    </row>
    <row r="16" spans="5:8" ht="20">
      <c r="E16" s="5"/>
      <c r="F16" s="5"/>
      <c r="G16" s="5"/>
      <c r="H16" s="5"/>
    </row>
    <row r="21" spans="8:8">
      <c r="H21" s="6"/>
    </row>
  </sheetData>
  <customSheetViews>
    <customSheetView guid="{198E687A-24A7-3945-9FB5-5A067C8D4E7B}">
      <selection activeCell="E19" sqref="E19"/>
    </customSheetView>
  </customSheetView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12" sqref="C12"/>
    </sheetView>
  </sheetViews>
  <sheetFormatPr baseColWidth="10" defaultRowHeight="13" x14ac:dyDescent="0"/>
  <cols>
    <col min="1" max="1" width="34.7109375" customWidth="1"/>
    <col min="2" max="5" width="15.7109375" customWidth="1"/>
    <col min="6" max="6" width="9.85546875" customWidth="1"/>
    <col min="7" max="7" width="35.85546875" customWidth="1"/>
    <col min="8" max="8" width="2" customWidth="1"/>
  </cols>
  <sheetData>
    <row r="1" spans="1:7" s="14" customFormat="1" ht="54" customHeight="1">
      <c r="A1" s="34" t="s">
        <v>25</v>
      </c>
      <c r="B1" s="35"/>
      <c r="C1" s="35"/>
      <c r="D1" s="35"/>
    </row>
    <row r="2" spans="1:7" ht="27" customHeight="1">
      <c r="A2" s="12" t="s">
        <v>20</v>
      </c>
      <c r="B2" s="31" t="s">
        <v>4</v>
      </c>
      <c r="C2" s="32"/>
      <c r="D2" s="32"/>
      <c r="E2" s="32"/>
      <c r="F2" s="33"/>
      <c r="G2" s="13" t="s">
        <v>11</v>
      </c>
    </row>
    <row r="3" spans="1:7" ht="38" customHeight="1">
      <c r="A3" s="7"/>
      <c r="B3" s="24" t="s">
        <v>16</v>
      </c>
      <c r="C3" s="24" t="s">
        <v>29</v>
      </c>
      <c r="D3" s="24" t="s">
        <v>30</v>
      </c>
      <c r="E3" s="27"/>
      <c r="F3" s="17"/>
      <c r="G3" s="28">
        <v>10240</v>
      </c>
    </row>
    <row r="4" spans="1:7" ht="27" customHeight="1">
      <c r="A4" s="7"/>
      <c r="B4" s="8">
        <v>7.1999999999999998E-3</v>
      </c>
      <c r="C4" s="8">
        <v>6.0000000000000001E-3</v>
      </c>
      <c r="D4" s="8">
        <v>4.0000000000000001E-3</v>
      </c>
      <c r="E4" s="27"/>
      <c r="F4" s="18"/>
      <c r="G4" s="23"/>
    </row>
    <row r="5" spans="1:7" ht="27" customHeight="1">
      <c r="A5" s="10" t="s">
        <v>15</v>
      </c>
      <c r="B5" s="36">
        <f>MAX((MIN(G3,10240)-0),0)</f>
        <v>10240</v>
      </c>
      <c r="C5" s="36">
        <f>MAX((MIN(G3,102400)-10240),0)</f>
        <v>0</v>
      </c>
      <c r="D5" s="36">
        <f>MAX((G3-102400),0)</f>
        <v>0</v>
      </c>
      <c r="E5" s="27"/>
      <c r="F5" s="19"/>
      <c r="G5" s="23"/>
    </row>
    <row r="6" spans="1:7" ht="27" customHeight="1">
      <c r="A6" s="10" t="s">
        <v>14</v>
      </c>
      <c r="B6" s="8">
        <f>B4*B5</f>
        <v>73.727999999999994</v>
      </c>
      <c r="C6" s="8">
        <f>C4*C5</f>
        <v>0</v>
      </c>
      <c r="D6" s="8">
        <f t="shared" ref="D6" si="0">D4*D5</f>
        <v>0</v>
      </c>
      <c r="E6" s="27"/>
      <c r="F6" s="10" t="s">
        <v>17</v>
      </c>
      <c r="G6" s="21">
        <f>SUM(B6:D6)*30</f>
        <v>2211.8399999999997</v>
      </c>
    </row>
    <row r="7" spans="1:7" ht="27" customHeight="1">
      <c r="A7" s="10"/>
      <c r="B7" s="31" t="s">
        <v>5</v>
      </c>
      <c r="C7" s="32"/>
      <c r="D7" s="32"/>
      <c r="E7" s="32"/>
      <c r="F7" s="33"/>
      <c r="G7" s="13" t="s">
        <v>12</v>
      </c>
    </row>
    <row r="8" spans="1:7" ht="27" customHeight="1">
      <c r="A8" s="7"/>
      <c r="B8" s="25" t="s">
        <v>21</v>
      </c>
      <c r="C8" s="25" t="s">
        <v>22</v>
      </c>
      <c r="D8" s="25" t="s">
        <v>23</v>
      </c>
      <c r="E8" s="25" t="s">
        <v>24</v>
      </c>
      <c r="F8" s="20"/>
      <c r="G8" s="29">
        <v>100</v>
      </c>
    </row>
    <row r="9" spans="1:7" ht="27" customHeight="1">
      <c r="A9" s="7"/>
      <c r="B9" s="8" t="s">
        <v>0</v>
      </c>
      <c r="C9" s="8" t="s">
        <v>1</v>
      </c>
      <c r="D9" s="8" t="s">
        <v>2</v>
      </c>
      <c r="E9" s="8" t="s">
        <v>3</v>
      </c>
      <c r="F9" s="10" t="s">
        <v>18</v>
      </c>
      <c r="G9" s="21">
        <f>G8*150</f>
        <v>15000</v>
      </c>
    </row>
    <row r="10" spans="1:7" ht="27" customHeight="1">
      <c r="A10" s="7"/>
      <c r="B10" s="31" t="s">
        <v>10</v>
      </c>
      <c r="C10" s="32"/>
      <c r="D10" s="32"/>
      <c r="E10" s="32"/>
      <c r="F10" s="33"/>
      <c r="G10" s="13" t="s">
        <v>13</v>
      </c>
    </row>
    <row r="11" spans="1:7" ht="27" customHeight="1">
      <c r="A11" s="7"/>
      <c r="B11" s="26" t="s">
        <v>9</v>
      </c>
      <c r="C11" s="26" t="s">
        <v>6</v>
      </c>
      <c r="D11" s="16"/>
      <c r="E11" s="16"/>
      <c r="F11" s="20"/>
      <c r="G11" s="28">
        <v>0</v>
      </c>
    </row>
    <row r="12" spans="1:7" ht="27" customHeight="1">
      <c r="A12" s="7"/>
      <c r="B12" s="8" t="s">
        <v>7</v>
      </c>
      <c r="C12" s="8" t="s">
        <v>8</v>
      </c>
      <c r="D12" s="16"/>
      <c r="E12" s="16"/>
      <c r="F12" s="10" t="s">
        <v>19</v>
      </c>
      <c r="G12" s="21">
        <f>G11*0.8</f>
        <v>0</v>
      </c>
    </row>
    <row r="13" spans="1:7" s="11" customFormat="1" ht="24">
      <c r="A13" s="15" t="s">
        <v>28</v>
      </c>
      <c r="B13" s="22"/>
      <c r="C13" s="22"/>
      <c r="D13" s="22"/>
      <c r="E13" s="22"/>
      <c r="F13" s="22"/>
      <c r="G13" s="30">
        <f>G6+G9+G12</f>
        <v>17211.84</v>
      </c>
    </row>
    <row r="14" spans="1:7" s="11" customFormat="1" ht="24">
      <c r="A14" s="15" t="s">
        <v>31</v>
      </c>
      <c r="B14" s="22"/>
      <c r="C14" s="22"/>
      <c r="D14" s="22"/>
      <c r="E14" s="22"/>
      <c r="F14" s="22"/>
      <c r="G14" s="30">
        <f>G13*12-G9*2</f>
        <v>176542.08000000002</v>
      </c>
    </row>
    <row r="15" spans="1:7" s="11" customFormat="1" ht="24">
      <c r="A15" s="15" t="s">
        <v>26</v>
      </c>
      <c r="B15" s="22"/>
      <c r="C15" s="22"/>
      <c r="D15" s="22"/>
      <c r="E15" s="22"/>
      <c r="F15" s="22"/>
      <c r="G15" s="30">
        <f>G13/30/24</f>
        <v>23.905333333333331</v>
      </c>
    </row>
    <row r="16" spans="1:7" s="11" customFormat="1" ht="24">
      <c r="A16" s="15" t="s">
        <v>32</v>
      </c>
      <c r="B16" s="22"/>
      <c r="C16" s="22"/>
      <c r="D16" s="22"/>
      <c r="E16" s="22"/>
      <c r="F16" s="22"/>
      <c r="G16" s="30">
        <f>G15/(G3/1024)</f>
        <v>2.390533333333333</v>
      </c>
    </row>
    <row r="17" spans="1:7" s="11" customFormat="1" ht="24">
      <c r="A17" s="15" t="s">
        <v>27</v>
      </c>
      <c r="B17" s="22"/>
      <c r="C17" s="22"/>
      <c r="D17" s="22"/>
      <c r="E17" s="22"/>
      <c r="F17" s="22"/>
      <c r="G17" s="30">
        <f>G13/(G3/1000)</f>
        <v>1680.84375</v>
      </c>
    </row>
    <row r="18" spans="1:7" ht="17">
      <c r="B18" s="1"/>
    </row>
    <row r="19" spans="1:7" ht="17">
      <c r="B19" s="1"/>
    </row>
    <row r="20" spans="1:7" ht="17">
      <c r="B20" s="1"/>
    </row>
    <row r="21" spans="1:7" ht="17">
      <c r="B21" s="1"/>
      <c r="D21" s="9"/>
    </row>
  </sheetData>
  <sheetProtection password="C71F" sheet="1" objects="1" scenarios="1"/>
  <customSheetViews>
    <customSheetView guid="{198E687A-24A7-3945-9FB5-5A067C8D4E7B}" scale="90">
      <pane xSplit="9" ySplit="2" topLeftCell="J3" activePane="bottomRight" state="frozenSplit"/>
      <selection pane="bottomRight" activeCell="I3" sqref="I3"/>
    </customSheetView>
  </customSheetViews>
  <mergeCells count="4">
    <mergeCell ref="B2:F2"/>
    <mergeCell ref="B7:F7"/>
    <mergeCell ref="B10:F10"/>
    <mergeCell ref="A1:D1"/>
  </mergeCell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01说明</vt:lpstr>
      <vt:lpstr>02TCO计算（MaxCompute按CU预付费）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haiqing wei</cp:lastModifiedBy>
  <dcterms:created xsi:type="dcterms:W3CDTF">2016-12-06T08:18:48Z</dcterms:created>
  <dcterms:modified xsi:type="dcterms:W3CDTF">2019-10-14T06:33:00Z</dcterms:modified>
</cp:coreProperties>
</file>